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  <externalReference r:id="rId11"/>
  </externalReferences>
  <definedNames>
    <definedName name="_xlnm.Print_Area" localSheetId="4">'з початку року'!$A$1:$P$47</definedName>
  </definedNames>
  <calcPr fullCalcOnLoad="1"/>
</workbook>
</file>

<file path=xl/sharedStrings.xml><?xml version="1.0" encoding="utf-8"?>
<sst xmlns="http://schemas.openxmlformats.org/spreadsheetml/2006/main" count="191" uniqueCount="94">
  <si>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</si>
  <si>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</si>
  <si>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</si>
  <si>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</si>
  <si>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</si>
  <si>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</si>
  <si>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</si>
  <si>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</si>
  <si>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</si>
  <si>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</si>
  <si>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</si>
  <si>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</si>
  <si>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</si>
  <si>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</si>
  <si>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</si>
  <si>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</si>
  <si>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</si>
  <si>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</si>
  <si>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</si>
  <si>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</si>
  <si>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</si>
  <si>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</si>
  <si>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</si>
  <si>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</si>
  <si>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</si>
  <si>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</si>
  <si>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</si>
  <si>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</si>
  <si>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</si>
  <si>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</si>
  <si>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</si>
  <si>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</si>
  <si>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</si>
  <si>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</si>
  <si>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</si>
  <si>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</si>
  <si>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</si>
  <si>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</si>
  <si>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</si>
  <si>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</si>
  <si>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</si>
  <si>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</si>
  <si>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</si>
  <si>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</si>
  <si>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</si>
  <si>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</si>
  <si>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</si>
  <si>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</si>
  <si>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</si>
  <si>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</si>
  <si>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</si>
  <si>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</si>
  <si>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</si>
  <si>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</si>
  <si>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</si>
  <si>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</si>
  <si>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</si>
  <si>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</si>
  <si>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</si>
  <si>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</si>
  <si>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</si>
  <si>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</si>
  <si>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</si>
  <si>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</si>
  <si>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</si>
  <si>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</si>
  <si>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</si>
  <si>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</si>
  <si>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</si>
  <si>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</si>
  <si>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</si>
  <si>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</si>
  <si>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</si>
  <si>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</si>
  <si>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</si>
  <si>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</si>
  <si>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</si>
  <si>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</si>
  <si>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</si>
  <si>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Зміни до   розпису доходів станом на 01.03.2018р. :</t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</si>
  <si>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</si>
  <si>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</si>
  <si>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</si>
  <si>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</si>
  <si>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</si>
  <si>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</si>
  <si>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</si>
  <si>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план на січень-квітень 2018р.</t>
  </si>
  <si>
    <t>Фактичні надходження (квітень)</t>
  </si>
  <si>
    <t>факт  на 12.04.17</t>
  </si>
  <si>
    <t>станом на 17.04.2018</t>
  </si>
  <si>
    <r>
      <t xml:space="preserve">станом на 17.04.2018р.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</si>
  <si>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17.04.2018р.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</si>
  <si>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17.04.2018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</si>
</sst>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3.65"/>
      <color indexed="8"/>
      <name val="Times New Roman"/>
      <family val="0"/>
    </font>
    <font>
      <sz val="5.6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7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70" fillId="0" borderId="0">
      <alignment/>
      <protection/>
    </xf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7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46259504"/>
        <c:axId val="13682353"/>
      </c:lineChart>
      <c:catAx>
        <c:axId val="462595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682353"/>
        <c:crosses val="autoZero"/>
        <c:auto val="0"/>
        <c:lblOffset val="100"/>
        <c:tickLblSkip val="1"/>
        <c:noMultiLvlLbl val="0"/>
      </c:catAx>
      <c:valAx>
        <c:axId val="1368235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25950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6032314"/>
        <c:axId val="34528779"/>
      </c:lineChart>
      <c:catAx>
        <c:axId val="560323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528779"/>
        <c:crosses val="autoZero"/>
        <c:auto val="0"/>
        <c:lblOffset val="100"/>
        <c:tickLblSkip val="1"/>
        <c:noMultiLvlLbl val="0"/>
      </c:catAx>
      <c:valAx>
        <c:axId val="3452877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03231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42323556"/>
        <c:axId val="45367685"/>
      </c:lineChart>
      <c:catAx>
        <c:axId val="423235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67685"/>
        <c:crosses val="autoZero"/>
        <c:auto val="0"/>
        <c:lblOffset val="100"/>
        <c:tickLblSkip val="1"/>
        <c:noMultiLvlLbl val="0"/>
      </c:catAx>
      <c:valAx>
        <c:axId val="4536768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32355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5655982"/>
        <c:axId val="50903839"/>
      </c:lineChart>
      <c:catAx>
        <c:axId val="565598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903839"/>
        <c:crosses val="autoZero"/>
        <c:auto val="0"/>
        <c:lblOffset val="100"/>
        <c:tickLblSkip val="1"/>
        <c:noMultiLvlLbl val="0"/>
      </c:catAx>
      <c:valAx>
        <c:axId val="5090383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5598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17.04.2018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січень-квітень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5481368"/>
        <c:axId val="29570265"/>
      </c:bar3DChart>
      <c:catAx>
        <c:axId val="55481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570265"/>
        <c:crosses val="autoZero"/>
        <c:auto val="1"/>
        <c:lblOffset val="100"/>
        <c:tickLblSkip val="1"/>
        <c:noMultiLvlLbl val="0"/>
      </c:catAx>
      <c:valAx>
        <c:axId val="29570265"/>
        <c:scaling>
          <c:orientation val="minMax"/>
          <c:max val="3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481368"/>
        <c:crossesAt val="1"/>
        <c:crossBetween val="between"/>
        <c:dispUnits/>
        <c:majorUnit val="3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квітень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4805794"/>
        <c:axId val="46381235"/>
      </c:bar3DChart>
      <c:catAx>
        <c:axId val="6480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381235"/>
        <c:crosses val="autoZero"/>
        <c:auto val="1"/>
        <c:lblOffset val="100"/>
        <c:tickLblSkip val="1"/>
        <c:noMultiLvlLbl val="0"/>
      </c:catAx>
      <c:valAx>
        <c:axId val="46381235"/>
        <c:scaling>
          <c:orientation val="minMax"/>
          <c:max val="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05794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квітень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17.04.2018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130 095,8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438 712,9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січень-квітень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-70 003,7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січень-квітень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502 291,4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квітень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-63 578,5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210811-3"/>
      <sheetName val="210811-2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%% СФ"/>
      <sheetName val="7490-сф"/>
      <sheetName val="220804"/>
      <sheetName val="депозит"/>
      <sheetName val="надх"/>
      <sheetName val="залишки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редити"/>
      <sheetName val="повер ПДФО та трансп"/>
      <sheetName val="110202"/>
      <sheetName val="2111 з 2003р"/>
      <sheetName val="Лист8"/>
      <sheetName val="210103"/>
      <sheetName val="2105"/>
      <sheetName val="210815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0" t="s">
        <v>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1"/>
      <c r="R1" s="113" t="s">
        <v>66</v>
      </c>
      <c r="S1" s="114"/>
      <c r="T1" s="114"/>
      <c r="U1" s="114"/>
      <c r="V1" s="114"/>
      <c r="W1" s="115"/>
    </row>
    <row r="2" spans="1:23" ht="15" thickBot="1">
      <c r="A2" s="116" t="s">
        <v>70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  <c r="Q2" s="1"/>
      <c r="R2" s="119" t="s">
        <v>71</v>
      </c>
      <c r="S2" s="120"/>
      <c r="T2" s="120"/>
      <c r="U2" s="120"/>
      <c r="V2" s="120"/>
      <c r="W2" s="12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2" t="s">
        <v>47</v>
      </c>
      <c r="V3" s="123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24">
        <v>0</v>
      </c>
      <c r="V4" s="125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6">
        <v>1</v>
      </c>
      <c r="V5" s="127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28">
        <v>0</v>
      </c>
      <c r="V6" s="129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28">
        <v>0</v>
      </c>
      <c r="V7" s="129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6">
        <v>0</v>
      </c>
      <c r="V8" s="127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6">
        <v>0</v>
      </c>
      <c r="V10" s="127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6">
        <v>0</v>
      </c>
      <c r="V12" s="127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6">
        <v>0</v>
      </c>
      <c r="V14" s="127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6">
        <v>0</v>
      </c>
      <c r="V16" s="127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6">
        <v>0</v>
      </c>
      <c r="V18" s="127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6">
        <v>0</v>
      </c>
      <c r="V19" s="127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6">
        <v>0</v>
      </c>
      <c r="V21" s="127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6">
        <v>0</v>
      </c>
      <c r="V22" s="127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38">
        <v>0</v>
      </c>
      <c r="V23" s="139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0">
        <f>SUM(U4:U23)</f>
        <v>1</v>
      </c>
      <c r="V24" s="141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2" t="s">
        <v>33</v>
      </c>
      <c r="S27" s="142"/>
      <c r="T27" s="142"/>
      <c r="U27" s="14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 t="s">
        <v>29</v>
      </c>
      <c r="S28" s="143"/>
      <c r="T28" s="143"/>
      <c r="U28" s="14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43132</v>
      </c>
      <c r="S29" s="144">
        <f>14560.55/1000</f>
        <v>14.56055</v>
      </c>
      <c r="T29" s="144"/>
      <c r="U29" s="144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44"/>
      <c r="T30" s="144"/>
      <c r="U30" s="144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5" t="s">
        <v>45</v>
      </c>
      <c r="T32" s="146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7" t="s">
        <v>40</v>
      </c>
      <c r="T33" s="147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2" t="s">
        <v>30</v>
      </c>
      <c r="S37" s="142"/>
      <c r="T37" s="142"/>
      <c r="U37" s="14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8" t="s">
        <v>31</v>
      </c>
      <c r="S38" s="148"/>
      <c r="T38" s="148"/>
      <c r="U38" s="148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43132</v>
      </c>
      <c r="S39" s="132">
        <f>4362046.31/1000</f>
        <v>4362.04631</v>
      </c>
      <c r="T39" s="133"/>
      <c r="U39" s="134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5"/>
      <c r="T40" s="136"/>
      <c r="U40" s="137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0" t="s">
        <v>72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1"/>
      <c r="R1" s="113" t="s">
        <v>73</v>
      </c>
      <c r="S1" s="114"/>
      <c r="T1" s="114"/>
      <c r="U1" s="114"/>
      <c r="V1" s="114"/>
      <c r="W1" s="115"/>
    </row>
    <row r="2" spans="1:23" ht="15" thickBot="1">
      <c r="A2" s="116" t="s">
        <v>77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  <c r="Q2" s="1"/>
      <c r="R2" s="119" t="s">
        <v>78</v>
      </c>
      <c r="S2" s="120"/>
      <c r="T2" s="120"/>
      <c r="U2" s="120"/>
      <c r="V2" s="120"/>
      <c r="W2" s="12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2" t="s">
        <v>47</v>
      </c>
      <c r="V3" s="123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24">
        <v>0</v>
      </c>
      <c r="V4" s="125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6">
        <v>0</v>
      </c>
      <c r="V5" s="127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28">
        <v>0</v>
      </c>
      <c r="V6" s="129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28">
        <v>0</v>
      </c>
      <c r="V7" s="129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6">
        <v>0</v>
      </c>
      <c r="V8" s="127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6">
        <v>0</v>
      </c>
      <c r="V9" s="127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6">
        <v>1</v>
      </c>
      <c r="V10" s="127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6">
        <v>0</v>
      </c>
      <c r="V12" s="127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6">
        <v>0</v>
      </c>
      <c r="V15" s="127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6">
        <v>0</v>
      </c>
      <c r="V18" s="127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6">
        <v>0</v>
      </c>
      <c r="V19" s="127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6">
        <v>0</v>
      </c>
      <c r="V21" s="127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6">
        <v>0</v>
      </c>
      <c r="V22" s="127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38">
        <v>0</v>
      </c>
      <c r="V23" s="139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0">
        <f>SUM(U4:U23)</f>
        <v>1</v>
      </c>
      <c r="V24" s="141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2" t="s">
        <v>33</v>
      </c>
      <c r="S27" s="142"/>
      <c r="T27" s="142"/>
      <c r="U27" s="14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 t="s">
        <v>29</v>
      </c>
      <c r="S28" s="143"/>
      <c r="T28" s="143"/>
      <c r="U28" s="14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43160</v>
      </c>
      <c r="S29" s="144">
        <v>144.8304</v>
      </c>
      <c r="T29" s="144"/>
      <c r="U29" s="144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44"/>
      <c r="T30" s="144"/>
      <c r="U30" s="144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5" t="s">
        <v>45</v>
      </c>
      <c r="T32" s="146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7" t="s">
        <v>40</v>
      </c>
      <c r="T33" s="147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2" t="s">
        <v>30</v>
      </c>
      <c r="S37" s="142"/>
      <c r="T37" s="142"/>
      <c r="U37" s="14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8" t="s">
        <v>31</v>
      </c>
      <c r="S38" s="148"/>
      <c r="T38" s="148"/>
      <c r="U38" s="148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43160</v>
      </c>
      <c r="S39" s="132">
        <v>4586.3857499999995</v>
      </c>
      <c r="T39" s="133"/>
      <c r="U39" s="134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5"/>
      <c r="T40" s="136"/>
      <c r="U40" s="137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0" t="s">
        <v>80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1"/>
      <c r="R1" s="113" t="s">
        <v>82</v>
      </c>
      <c r="S1" s="114"/>
      <c r="T1" s="114"/>
      <c r="U1" s="114"/>
      <c r="V1" s="114"/>
      <c r="W1" s="115"/>
    </row>
    <row r="2" spans="1:23" ht="15" thickBot="1">
      <c r="A2" s="116" t="s">
        <v>83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  <c r="Q2" s="1"/>
      <c r="R2" s="119" t="s">
        <v>84</v>
      </c>
      <c r="S2" s="120"/>
      <c r="T2" s="120"/>
      <c r="U2" s="120"/>
      <c r="V2" s="120"/>
      <c r="W2" s="12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2" t="s">
        <v>47</v>
      </c>
      <c r="V3" s="123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24">
        <v>0</v>
      </c>
      <c r="V4" s="125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26">
        <v>0</v>
      </c>
      <c r="V5" s="127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28">
        <v>0</v>
      </c>
      <c r="V6" s="129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28">
        <v>0</v>
      </c>
      <c r="V7" s="129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26">
        <v>1</v>
      </c>
      <c r="V8" s="127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26">
        <v>0</v>
      </c>
      <c r="V10" s="127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26">
        <v>0</v>
      </c>
      <c r="V12" s="127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26">
        <v>0</v>
      </c>
      <c r="V13" s="127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26">
        <v>0</v>
      </c>
      <c r="V14" s="127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26">
        <v>0</v>
      </c>
      <c r="V18" s="127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26">
        <v>0</v>
      </c>
      <c r="V19" s="127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26">
        <v>0</v>
      </c>
      <c r="V20" s="127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26">
        <v>0</v>
      </c>
      <c r="V21" s="127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26">
        <v>0</v>
      </c>
      <c r="V22" s="127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26">
        <v>0</v>
      </c>
      <c r="V23" s="127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38"/>
      <c r="V24" s="139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0">
        <f>SUM(U4:U24)</f>
        <v>1</v>
      </c>
      <c r="V25" s="141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33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3" t="s">
        <v>29</v>
      </c>
      <c r="S29" s="143"/>
      <c r="T29" s="143"/>
      <c r="U29" s="143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43191</v>
      </c>
      <c r="S30" s="144">
        <v>36.88</v>
      </c>
      <c r="T30" s="144"/>
      <c r="U30" s="144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44"/>
      <c r="T31" s="144"/>
      <c r="U31" s="144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5" t="s">
        <v>45</v>
      </c>
      <c r="T33" s="146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7" t="s">
        <v>40</v>
      </c>
      <c r="T34" s="147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2" t="s">
        <v>30</v>
      </c>
      <c r="S38" s="142"/>
      <c r="T38" s="142"/>
      <c r="U38" s="14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8" t="s">
        <v>31</v>
      </c>
      <c r="S39" s="148"/>
      <c r="T39" s="148"/>
      <c r="U39" s="148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43191</v>
      </c>
      <c r="S40" s="132">
        <v>6267.390409999999</v>
      </c>
      <c r="T40" s="133"/>
      <c r="U40" s="134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5"/>
      <c r="T41" s="136"/>
      <c r="U41" s="137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4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0" t="s">
        <v>85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1"/>
      <c r="R1" s="113" t="s">
        <v>86</v>
      </c>
      <c r="S1" s="114"/>
      <c r="T1" s="114"/>
      <c r="U1" s="114"/>
      <c r="V1" s="114"/>
      <c r="W1" s="115"/>
    </row>
    <row r="2" spans="1:23" ht="15" thickBot="1">
      <c r="A2" s="116" t="s">
        <v>90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  <c r="Q2" s="1"/>
      <c r="R2" s="119" t="s">
        <v>91</v>
      </c>
      <c r="S2" s="120"/>
      <c r="T2" s="120"/>
      <c r="U2" s="120"/>
      <c r="V2" s="120"/>
      <c r="W2" s="12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88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2" t="s">
        <v>47</v>
      </c>
      <c r="V3" s="123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6009.2080000000005</v>
      </c>
      <c r="R4" s="94">
        <v>0</v>
      </c>
      <c r="S4" s="95">
        <v>0</v>
      </c>
      <c r="T4" s="96">
        <v>87.5</v>
      </c>
      <c r="U4" s="124">
        <v>0</v>
      </c>
      <c r="V4" s="125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6009.2</v>
      </c>
      <c r="R5" s="69">
        <v>76</v>
      </c>
      <c r="S5" s="65">
        <v>0</v>
      </c>
      <c r="T5" s="70">
        <v>0</v>
      </c>
      <c r="U5" s="126">
        <v>0</v>
      </c>
      <c r="V5" s="127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6009.2</v>
      </c>
      <c r="R6" s="71">
        <v>0</v>
      </c>
      <c r="S6" s="72">
        <v>0</v>
      </c>
      <c r="T6" s="73">
        <v>26</v>
      </c>
      <c r="U6" s="128">
        <v>0</v>
      </c>
      <c r="V6" s="129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6009.2</v>
      </c>
      <c r="R7" s="71">
        <v>0</v>
      </c>
      <c r="S7" s="72">
        <v>0</v>
      </c>
      <c r="T7" s="73">
        <v>130.25</v>
      </c>
      <c r="U7" s="128">
        <v>0</v>
      </c>
      <c r="V7" s="129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6009.2</v>
      </c>
      <c r="R8" s="71">
        <v>113.2</v>
      </c>
      <c r="S8" s="72">
        <v>0</v>
      </c>
      <c r="T8" s="70">
        <v>10</v>
      </c>
      <c r="U8" s="126">
        <v>0</v>
      </c>
      <c r="V8" s="127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6009.2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6009.2</v>
      </c>
      <c r="R10" s="71">
        <v>0</v>
      </c>
      <c r="S10" s="72">
        <v>0</v>
      </c>
      <c r="T10" s="70">
        <v>7</v>
      </c>
      <c r="U10" s="126">
        <v>0</v>
      </c>
      <c r="V10" s="127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6009.2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6009.2</v>
      </c>
      <c r="R12" s="69">
        <v>0</v>
      </c>
      <c r="S12" s="65">
        <v>0</v>
      </c>
      <c r="T12" s="70">
        <v>0</v>
      </c>
      <c r="U12" s="126">
        <v>0</v>
      </c>
      <c r="V12" s="127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6009.2</v>
      </c>
      <c r="R13" s="69">
        <v>0</v>
      </c>
      <c r="S13" s="65">
        <v>0</v>
      </c>
      <c r="T13" s="70">
        <v>18.94</v>
      </c>
      <c r="U13" s="126">
        <v>0</v>
      </c>
      <c r="V13" s="127"/>
      <c r="W13" s="68">
        <f t="shared" si="3"/>
        <v>18.94</v>
      </c>
    </row>
    <row r="14" spans="1:23" ht="12.75">
      <c r="A14" s="10">
        <v>43207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13800</v>
      </c>
      <c r="P14" s="3">
        <f t="shared" si="2"/>
        <v>0</v>
      </c>
      <c r="Q14" s="2">
        <v>6009.2</v>
      </c>
      <c r="R14" s="69"/>
      <c r="S14" s="65"/>
      <c r="T14" s="74"/>
      <c r="U14" s="126"/>
      <c r="V14" s="127"/>
      <c r="W14" s="68">
        <f t="shared" si="3"/>
        <v>0</v>
      </c>
    </row>
    <row r="15" spans="1:23" ht="12.75">
      <c r="A15" s="10">
        <v>43208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4500</v>
      </c>
      <c r="P15" s="3">
        <f>N15/O15</f>
        <v>0</v>
      </c>
      <c r="Q15" s="2">
        <v>6009.2</v>
      </c>
      <c r="R15" s="69"/>
      <c r="S15" s="65"/>
      <c r="T15" s="74"/>
      <c r="U15" s="126"/>
      <c r="V15" s="127"/>
      <c r="W15" s="68">
        <f t="shared" si="3"/>
        <v>0</v>
      </c>
    </row>
    <row r="16" spans="1:23" ht="12.75">
      <c r="A16" s="10">
        <v>43209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4400</v>
      </c>
      <c r="P16" s="3">
        <f t="shared" si="2"/>
        <v>0</v>
      </c>
      <c r="Q16" s="2">
        <v>6009.2</v>
      </c>
      <c r="R16" s="69"/>
      <c r="S16" s="65"/>
      <c r="T16" s="74"/>
      <c r="U16" s="126"/>
      <c r="V16" s="127"/>
      <c r="W16" s="68">
        <f t="shared" si="3"/>
        <v>0</v>
      </c>
    </row>
    <row r="17" spans="1:23" ht="12.75">
      <c r="A17" s="10">
        <v>43210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9000</v>
      </c>
      <c r="P17" s="3">
        <f t="shared" si="2"/>
        <v>0</v>
      </c>
      <c r="Q17" s="2">
        <v>6009.2</v>
      </c>
      <c r="R17" s="69"/>
      <c r="S17" s="65"/>
      <c r="T17" s="74"/>
      <c r="U17" s="126"/>
      <c r="V17" s="127"/>
      <c r="W17" s="68">
        <f t="shared" si="3"/>
        <v>0</v>
      </c>
    </row>
    <row r="18" spans="1:23" ht="12.75">
      <c r="A18" s="10">
        <v>43182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5700</v>
      </c>
      <c r="P18" s="3">
        <f>N18/O18</f>
        <v>0</v>
      </c>
      <c r="Q18" s="2">
        <v>6009.2</v>
      </c>
      <c r="R18" s="69"/>
      <c r="S18" s="65"/>
      <c r="T18" s="70"/>
      <c r="U18" s="126"/>
      <c r="V18" s="127"/>
      <c r="W18" s="68">
        <f t="shared" si="3"/>
        <v>0</v>
      </c>
    </row>
    <row r="19" spans="1:23" ht="12.75">
      <c r="A19" s="10">
        <v>43183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5600</v>
      </c>
      <c r="P19" s="3">
        <f t="shared" si="2"/>
        <v>0</v>
      </c>
      <c r="Q19" s="2">
        <v>6009.2</v>
      </c>
      <c r="R19" s="69"/>
      <c r="S19" s="65"/>
      <c r="T19" s="70"/>
      <c r="U19" s="126"/>
      <c r="V19" s="127"/>
      <c r="W19" s="68">
        <f t="shared" si="3"/>
        <v>0</v>
      </c>
    </row>
    <row r="20" spans="1:23" ht="12.75">
      <c r="A20" s="10">
        <v>43184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6200</v>
      </c>
      <c r="P20" s="3">
        <f t="shared" si="2"/>
        <v>0</v>
      </c>
      <c r="Q20" s="2">
        <v>6009.2</v>
      </c>
      <c r="R20" s="69"/>
      <c r="S20" s="65"/>
      <c r="T20" s="70"/>
      <c r="U20" s="126"/>
      <c r="V20" s="127"/>
      <c r="W20" s="68">
        <f t="shared" si="3"/>
        <v>0</v>
      </c>
    </row>
    <row r="21" spans="1:23" ht="12.75">
      <c r="A21" s="10">
        <v>43185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7500</v>
      </c>
      <c r="P21" s="3">
        <f t="shared" si="2"/>
        <v>0</v>
      </c>
      <c r="Q21" s="2">
        <v>6009.2</v>
      </c>
      <c r="R21" s="102"/>
      <c r="S21" s="103"/>
      <c r="T21" s="104"/>
      <c r="U21" s="126"/>
      <c r="V21" s="127"/>
      <c r="W21" s="68">
        <f t="shared" si="3"/>
        <v>0</v>
      </c>
    </row>
    <row r="22" spans="1:23" ht="13.5" thickBot="1">
      <c r="A22" s="10">
        <v>43217</v>
      </c>
      <c r="B22" s="65"/>
      <c r="C22" s="74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18000</v>
      </c>
      <c r="P22" s="3">
        <f t="shared" si="2"/>
        <v>0</v>
      </c>
      <c r="Q22" s="2">
        <v>6009.2</v>
      </c>
      <c r="R22" s="98"/>
      <c r="S22" s="99"/>
      <c r="T22" s="100"/>
      <c r="U22" s="138"/>
      <c r="V22" s="139"/>
      <c r="W22" s="101">
        <f t="shared" si="3"/>
        <v>0</v>
      </c>
    </row>
    <row r="23" spans="1:23" ht="13.5" thickBot="1">
      <c r="A23" s="83" t="s">
        <v>28</v>
      </c>
      <c r="B23" s="85">
        <f aca="true" t="shared" si="4" ref="B23:O23">SUM(B4:B22)</f>
        <v>38689.81</v>
      </c>
      <c r="C23" s="85">
        <f t="shared" si="4"/>
        <v>2579.1000000000004</v>
      </c>
      <c r="D23" s="107">
        <f t="shared" si="4"/>
        <v>455.69</v>
      </c>
      <c r="E23" s="107">
        <f t="shared" si="4"/>
        <v>2123.41</v>
      </c>
      <c r="F23" s="85">
        <f t="shared" si="4"/>
        <v>958.5</v>
      </c>
      <c r="G23" s="85">
        <f t="shared" si="4"/>
        <v>2343.9</v>
      </c>
      <c r="H23" s="85">
        <f t="shared" si="4"/>
        <v>12061.4</v>
      </c>
      <c r="I23" s="85">
        <f t="shared" si="4"/>
        <v>1100.8</v>
      </c>
      <c r="J23" s="85">
        <f t="shared" si="4"/>
        <v>458.04999999999995</v>
      </c>
      <c r="K23" s="85">
        <f t="shared" si="4"/>
        <v>579.3</v>
      </c>
      <c r="L23" s="85">
        <f t="shared" si="4"/>
        <v>1137.4</v>
      </c>
      <c r="M23" s="84">
        <f t="shared" si="4"/>
        <v>183.81999999999977</v>
      </c>
      <c r="N23" s="84">
        <f t="shared" si="4"/>
        <v>60092.08</v>
      </c>
      <c r="O23" s="84">
        <f t="shared" si="4"/>
        <v>126200</v>
      </c>
      <c r="P23" s="86">
        <f>N23/O23</f>
        <v>0.47616545166402535</v>
      </c>
      <c r="Q23" s="2"/>
      <c r="R23" s="75">
        <f>SUM(R4:R22)</f>
        <v>189.2</v>
      </c>
      <c r="S23" s="75">
        <f>SUM(S4:S22)</f>
        <v>0</v>
      </c>
      <c r="T23" s="75">
        <f>SUM(T4:T22)</f>
        <v>279.69</v>
      </c>
      <c r="U23" s="140">
        <f>SUM(U4:U22)</f>
        <v>0</v>
      </c>
      <c r="V23" s="141"/>
      <c r="W23" s="75">
        <f>R23+S23+U23+T23+V23</f>
        <v>468.89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2" t="s">
        <v>33</v>
      </c>
      <c r="S26" s="142"/>
      <c r="T26" s="142"/>
      <c r="U26" s="142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29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>
        <v>43207</v>
      </c>
      <c r="S28" s="144">
        <v>20.797</v>
      </c>
      <c r="T28" s="144"/>
      <c r="U28" s="144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/>
      <c r="S29" s="144"/>
      <c r="T29" s="144"/>
      <c r="U29" s="144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5" t="s">
        <v>45</v>
      </c>
      <c r="T31" s="146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40</v>
      </c>
      <c r="T32" s="147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2" t="s">
        <v>30</v>
      </c>
      <c r="S36" s="142"/>
      <c r="T36" s="142"/>
      <c r="U36" s="142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8" t="s">
        <v>31</v>
      </c>
      <c r="S37" s="148"/>
      <c r="T37" s="148"/>
      <c r="U37" s="148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0">
        <v>43207</v>
      </c>
      <c r="S38" s="132">
        <v>6397.650409999999</v>
      </c>
      <c r="T38" s="133"/>
      <c r="U38" s="134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/>
      <c r="S39" s="135"/>
      <c r="T39" s="136"/>
      <c r="U39" s="137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7" t="s">
        <v>92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8"/>
      <c r="M26" s="168"/>
      <c r="N26" s="168"/>
    </row>
    <row r="27" spans="1:16" ht="54" customHeight="1">
      <c r="A27" s="162" t="s">
        <v>32</v>
      </c>
      <c r="B27" s="158" t="s">
        <v>43</v>
      </c>
      <c r="C27" s="158"/>
      <c r="D27" s="152" t="s">
        <v>49</v>
      </c>
      <c r="E27" s="164"/>
      <c r="F27" s="165" t="s">
        <v>44</v>
      </c>
      <c r="G27" s="151"/>
      <c r="H27" s="166" t="s">
        <v>52</v>
      </c>
      <c r="I27" s="152"/>
      <c r="J27" s="159"/>
      <c r="K27" s="160"/>
      <c r="L27" s="155" t="s">
        <v>36</v>
      </c>
      <c r="M27" s="156"/>
      <c r="N27" s="157"/>
      <c r="O27" s="149" t="s">
        <v>93</v>
      </c>
      <c r="P27" s="150"/>
    </row>
    <row r="28" spans="1:16" ht="30.75" customHeight="1">
      <c r="A28" s="163"/>
      <c r="B28" s="44" t="s">
        <v>87</v>
      </c>
      <c r="C28" s="22" t="s">
        <v>23</v>
      </c>
      <c r="D28" s="44" t="str">
        <f>B28</f>
        <v>план на січень-квітень 2018р.</v>
      </c>
      <c r="E28" s="22" t="str">
        <f>C28</f>
        <v>факт</v>
      </c>
      <c r="F28" s="43" t="str">
        <f>B28</f>
        <v>план на січень-квітень 2018р.</v>
      </c>
      <c r="G28" s="58" t="str">
        <f>C28</f>
        <v>факт</v>
      </c>
      <c r="H28" s="44" t="str">
        <f>B28</f>
        <v>план на січень-квітень 2018р.</v>
      </c>
      <c r="I28" s="22" t="str">
        <f>C28</f>
        <v>факт</v>
      </c>
      <c r="J28" s="43"/>
      <c r="K28" s="58"/>
      <c r="L28" s="41" t="str">
        <f>D28</f>
        <v>план на січень-квітень 2018р.</v>
      </c>
      <c r="M28" s="22" t="str">
        <f>C28</f>
        <v>факт</v>
      </c>
      <c r="N28" s="42" t="s">
        <v>24</v>
      </c>
      <c r="O28" s="151"/>
      <c r="P28" s="152"/>
    </row>
    <row r="29" spans="1:16" ht="23.25" customHeight="1" thickBot="1">
      <c r="A29" s="40">
        <f>квітень!S38</f>
        <v>6397.650409999999</v>
      </c>
      <c r="B29" s="45">
        <v>3015</v>
      </c>
      <c r="C29" s="45">
        <v>1390.87</v>
      </c>
      <c r="D29" s="45">
        <v>806.429</v>
      </c>
      <c r="E29" s="45">
        <v>806.46</v>
      </c>
      <c r="F29" s="45">
        <v>8000</v>
      </c>
      <c r="G29" s="45">
        <v>1737.49</v>
      </c>
      <c r="H29" s="45">
        <v>8</v>
      </c>
      <c r="I29" s="45">
        <v>3</v>
      </c>
      <c r="J29" s="45"/>
      <c r="K29" s="45"/>
      <c r="L29" s="59">
        <f>H29+F29+D29+J29+B29</f>
        <v>11829.429</v>
      </c>
      <c r="M29" s="46">
        <f>C29+E29+G29+I29</f>
        <v>3937.8199999999997</v>
      </c>
      <c r="N29" s="47">
        <f>M29-L29</f>
        <v>-7891.609</v>
      </c>
      <c r="O29" s="153">
        <f>квітень!S28</f>
        <v>20.797</v>
      </c>
      <c r="P29" s="154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8"/>
      <c r="P30" s="15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283716.14</v>
      </c>
      <c r="C48" s="28">
        <v>257485.37</v>
      </c>
      <c r="F48" s="1" t="s">
        <v>22</v>
      </c>
      <c r="G48" s="6"/>
      <c r="H48" s="16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58381.48</v>
      </c>
      <c r="C49" s="28">
        <v>46124.05</v>
      </c>
      <c r="G49" s="6"/>
      <c r="H49" s="16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89156.76</v>
      </c>
      <c r="C50" s="28">
        <v>81134.05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11236.5</v>
      </c>
      <c r="C51" s="28">
        <v>7900.27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44990</v>
      </c>
      <c r="C52" s="28">
        <v>30184.68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2064.14</v>
      </c>
      <c r="C53" s="28">
        <v>2279.83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1000.08</v>
      </c>
      <c r="C54" s="28">
        <v>2237.17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11746.259999999967</v>
      </c>
      <c r="C55" s="12">
        <v>11367.479999999974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502291.36</v>
      </c>
      <c r="C56" s="9">
        <v>438712.89999999997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3015</v>
      </c>
      <c r="C58" s="9">
        <f>C29</f>
        <v>1390.87</v>
      </c>
    </row>
    <row r="59" spans="1:3" ht="25.5">
      <c r="A59" s="76" t="s">
        <v>54</v>
      </c>
      <c r="B59" s="9">
        <f>D29</f>
        <v>806.429</v>
      </c>
      <c r="C59" s="9">
        <f>E29</f>
        <v>806.46</v>
      </c>
    </row>
    <row r="60" spans="1:3" ht="12.75">
      <c r="A60" s="76" t="s">
        <v>55</v>
      </c>
      <c r="B60" s="9">
        <f>F29</f>
        <v>8000</v>
      </c>
      <c r="C60" s="9">
        <f>G29</f>
        <v>1737.49</v>
      </c>
    </row>
    <row r="61" spans="1:3" ht="25.5">
      <c r="A61" s="76" t="s">
        <v>56</v>
      </c>
      <c r="B61" s="9">
        <f>H29</f>
        <v>8</v>
      </c>
      <c r="C61" s="9">
        <f>I29</f>
        <v>3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5" sqref="G3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79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-3000</v>
      </c>
      <c r="M7" s="18">
        <f t="shared" si="0"/>
        <v>-9400</v>
      </c>
      <c r="N7" s="31">
        <f>SUM(B8:M16)</f>
        <v>0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 t="s">
        <v>68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130095.8</v>
      </c>
      <c r="F17" s="30">
        <f t="shared" si="2"/>
        <v>130131.66</v>
      </c>
      <c r="G17" s="30">
        <f t="shared" si="2"/>
        <v>128156.4</v>
      </c>
      <c r="H17" s="30">
        <f t="shared" si="2"/>
        <v>146580.57</v>
      </c>
      <c r="I17" s="30">
        <f t="shared" si="2"/>
        <v>146635.57</v>
      </c>
      <c r="J17" s="30">
        <f t="shared" si="2"/>
        <v>129037.4</v>
      </c>
      <c r="K17" s="30">
        <f t="shared" si="2"/>
        <v>145262.8</v>
      </c>
      <c r="L17" s="30">
        <f t="shared" si="2"/>
        <v>155108.95</v>
      </c>
      <c r="M17" s="30">
        <f t="shared" si="2"/>
        <v>144712.993</v>
      </c>
      <c r="N17" s="32">
        <f t="shared" si="1"/>
        <v>1627917.7</v>
      </c>
      <c r="O17" s="15"/>
    </row>
    <row r="20" spans="1:15" ht="12" hidden="1">
      <c r="A20" t="s">
        <v>89</v>
      </c>
      <c r="B20" s="109">
        <v>115278.5</v>
      </c>
      <c r="C20" s="109">
        <v>133563.94</v>
      </c>
      <c r="D20" s="109">
        <v>129778.34</v>
      </c>
      <c r="E20" s="15">
        <f>130095.8</f>
        <v>130095.8</v>
      </c>
      <c r="F20" s="15">
        <v>130131.66</v>
      </c>
      <c r="G20" s="15">
        <v>128156.4</v>
      </c>
      <c r="H20" s="15">
        <v>146580.57</v>
      </c>
      <c r="I20" s="88">
        <v>146635.57</v>
      </c>
      <c r="J20" s="88">
        <v>129037.4</v>
      </c>
      <c r="K20" s="88">
        <v>145262.8</v>
      </c>
      <c r="L20" s="88">
        <f>155108.95-6425.2</f>
        <v>148683.75</v>
      </c>
      <c r="M20" s="88">
        <v>144712.993</v>
      </c>
      <c r="N20" s="15">
        <f>SUM(B20:M20)</f>
        <v>1627917.723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M21">D20-D17</f>
        <v>6386.440000000002</v>
      </c>
      <c r="E21" s="15">
        <f t="shared" si="3"/>
        <v>0</v>
      </c>
      <c r="F21" s="15">
        <f t="shared" si="3"/>
        <v>0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0</v>
      </c>
      <c r="L21" s="15">
        <f t="shared" si="3"/>
        <v>-6425.200000000012</v>
      </c>
      <c r="M21" s="15">
        <f t="shared" si="3"/>
        <v>0</v>
      </c>
      <c r="N21" s="15">
        <f>SUM(B21:M21)</f>
        <v>0.022999999986495823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2018-03-05T09:45:49Z</cp:lastPrinted>
  <dcterms:created xsi:type="dcterms:W3CDTF">2006-11-30T08:16:02Z</dcterms:created>
  <dcterms:modified xsi:type="dcterms:W3CDTF">2018-04-17T08:52:37Z</dcterms:modified>
  <cp:category/>
  <cp:version/>
  <cp:contentType/>
  <cp:contentStatus/>
</cp:coreProperties>
</file>